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Feuil1" sheetId="1" r:id="rId1"/>
    <sheet name="Feuil2" sheetId="2" r:id="rId2"/>
    <sheet name="Feuil3" sheetId="3" r:id="rId3"/>
  </sheets>
  <calcPr calcId="145621" concurrentCalc="0"/>
</workbook>
</file>

<file path=xl/calcChain.xml><?xml version="1.0" encoding="utf-8"?>
<calcChain xmlns="http://schemas.openxmlformats.org/spreadsheetml/2006/main">
  <c r="M13" i="1" l="1"/>
  <c r="M12" i="1"/>
  <c r="M10" i="1"/>
  <c r="M9" i="1"/>
  <c r="D7" i="1"/>
  <c r="M7" i="1"/>
  <c r="D5" i="1"/>
  <c r="F5" i="1"/>
  <c r="H5" i="1"/>
  <c r="J5" i="1"/>
  <c r="M5" i="1"/>
  <c r="L19" i="1"/>
  <c r="L17" i="1"/>
  <c r="J13" i="1"/>
  <c r="H15" i="1"/>
  <c r="H12" i="1"/>
  <c r="H10" i="1"/>
  <c r="H9" i="1"/>
  <c r="F14" i="1"/>
  <c r="F10" i="1"/>
  <c r="F9" i="1"/>
  <c r="F7" i="1"/>
  <c r="D20" i="1"/>
  <c r="D18" i="1"/>
  <c r="D14" i="1"/>
  <c r="D13" i="1"/>
  <c r="D12" i="1"/>
  <c r="D10" i="1"/>
  <c r="D9" i="1"/>
  <c r="D6" i="1"/>
  <c r="M6" i="1"/>
  <c r="O5" i="1"/>
  <c r="P17" i="1"/>
  <c r="O12" i="1"/>
  <c r="P12" i="1"/>
  <c r="O9" i="1"/>
  <c r="P9" i="1"/>
  <c r="P5" i="1"/>
  <c r="J23" i="1"/>
  <c r="M23" i="1"/>
  <c r="M14" i="1"/>
  <c r="M15" i="1"/>
  <c r="M17" i="1"/>
  <c r="M18" i="1"/>
  <c r="M19" i="1"/>
  <c r="M20" i="1"/>
  <c r="O17" i="1"/>
</calcChain>
</file>

<file path=xl/sharedStrings.xml><?xml version="1.0" encoding="utf-8"?>
<sst xmlns="http://schemas.openxmlformats.org/spreadsheetml/2006/main" count="38" uniqueCount="30">
  <si>
    <t>Informatique</t>
  </si>
  <si>
    <t>Mathématiques</t>
  </si>
  <si>
    <t>Mécanique Analytique</t>
  </si>
  <si>
    <t>Thermodynamique</t>
  </si>
  <si>
    <t>Mécanique des solides</t>
  </si>
  <si>
    <t>Physique</t>
  </si>
  <si>
    <t>Fabrication et Transport</t>
  </si>
  <si>
    <t>Introduction aux Systèmes Embarqués</t>
  </si>
  <si>
    <t>Outils Pour la Conception</t>
  </si>
  <si>
    <t>EPS</t>
  </si>
  <si>
    <t>SHES</t>
  </si>
  <si>
    <t>Anglais</t>
  </si>
  <si>
    <t>Module 1</t>
  </si>
  <si>
    <t>Module 2</t>
  </si>
  <si>
    <t>Module 3</t>
  </si>
  <si>
    <t>Module 4</t>
  </si>
  <si>
    <t>Ecrit 1</t>
  </si>
  <si>
    <t>Ecrit 2</t>
  </si>
  <si>
    <t>TP</t>
  </si>
  <si>
    <t>Projet</t>
  </si>
  <si>
    <t>Contôle Continu</t>
  </si>
  <si>
    <t xml:space="preserve">Coefficient Matière </t>
  </si>
  <si>
    <t>Moyenne</t>
  </si>
  <si>
    <t>Moyenne Module</t>
  </si>
  <si>
    <t>Note</t>
  </si>
  <si>
    <t>Coeff</t>
  </si>
  <si>
    <t>MOYENNE GENERALE</t>
  </si>
  <si>
    <t>LV2*</t>
  </si>
  <si>
    <t>* Si pas de LV2 mettre le coefficient matière à 0</t>
  </si>
  <si>
    <t>CRASHTEST S1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</si>
</sst>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rgb="FF6699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CCFFCC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8" xfId="0" applyBorder="1"/>
    <xf numFmtId="0" fontId="0" fillId="0" borderId="9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0" xfId="0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5" borderId="15" xfId="0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/>
    </xf>
    <xf numFmtId="0" fontId="0" fillId="5" borderId="17" xfId="0" applyFill="1" applyBorder="1" applyAlignment="1">
      <alignment horizontal="center" vertical="center"/>
    </xf>
    <xf numFmtId="0" fontId="0" fillId="6" borderId="15" xfId="0" applyFill="1" applyBorder="1" applyAlignment="1">
      <alignment horizontal="center" vertical="center"/>
    </xf>
    <xf numFmtId="0" fontId="0" fillId="6" borderId="16" xfId="0" applyFill="1" applyBorder="1" applyAlignment="1">
      <alignment horizontal="center" vertical="center"/>
    </xf>
    <xf numFmtId="0" fontId="0" fillId="6" borderId="17" xfId="0" applyFill="1" applyBorder="1" applyAlignment="1">
      <alignment horizontal="center" vertical="center"/>
    </xf>
    <xf numFmtId="0" fontId="0" fillId="8" borderId="18" xfId="0" applyFill="1" applyBorder="1"/>
    <xf numFmtId="0" fontId="0" fillId="8" borderId="24" xfId="0" applyFill="1" applyBorder="1"/>
    <xf numFmtId="0" fontId="0" fillId="8" borderId="19" xfId="0" applyFill="1" applyBorder="1"/>
    <xf numFmtId="0" fontId="0" fillId="8" borderId="25" xfId="0" applyFill="1" applyBorder="1"/>
    <xf numFmtId="0" fontId="0" fillId="8" borderId="20" xfId="0" applyFill="1" applyBorder="1"/>
    <xf numFmtId="0" fontId="0" fillId="8" borderId="26" xfId="0" applyFill="1" applyBorder="1"/>
    <xf numFmtId="0" fontId="0" fillId="4" borderId="18" xfId="0" applyFill="1" applyBorder="1"/>
    <xf numFmtId="0" fontId="0" fillId="4" borderId="24" xfId="0" applyFill="1" applyBorder="1"/>
    <xf numFmtId="0" fontId="0" fillId="4" borderId="20" xfId="0" applyFill="1" applyBorder="1"/>
    <xf numFmtId="0" fontId="0" fillId="4" borderId="26" xfId="0" applyFill="1" applyBorder="1"/>
    <xf numFmtId="0" fontId="0" fillId="9" borderId="18" xfId="0" applyFill="1" applyBorder="1"/>
    <xf numFmtId="0" fontId="0" fillId="9" borderId="29" xfId="0" applyFill="1" applyBorder="1"/>
    <xf numFmtId="0" fontId="0" fillId="9" borderId="19" xfId="0" applyFill="1" applyBorder="1"/>
    <xf numFmtId="0" fontId="0" fillId="9" borderId="8" xfId="0" applyFill="1" applyBorder="1"/>
    <xf numFmtId="0" fontId="0" fillId="9" borderId="25" xfId="0" applyFill="1" applyBorder="1"/>
    <xf numFmtId="0" fontId="0" fillId="9" borderId="22" xfId="0" applyFill="1" applyBorder="1"/>
    <xf numFmtId="0" fontId="0" fillId="9" borderId="23" xfId="0" applyFill="1" applyBorder="1"/>
    <xf numFmtId="0" fontId="0" fillId="9" borderId="30" xfId="0" applyFill="1" applyBorder="1"/>
    <xf numFmtId="0" fontId="0" fillId="10" borderId="19" xfId="0" applyFill="1" applyBorder="1"/>
    <xf numFmtId="0" fontId="0" fillId="10" borderId="8" xfId="0" applyFill="1" applyBorder="1"/>
    <xf numFmtId="0" fontId="0" fillId="10" borderId="20" xfId="0" applyFill="1" applyBorder="1"/>
    <xf numFmtId="0" fontId="0" fillId="10" borderId="30" xfId="0" applyFill="1" applyBorder="1"/>
    <xf numFmtId="0" fontId="0" fillId="10" borderId="22" xfId="0" applyFill="1" applyBorder="1"/>
    <xf numFmtId="0" fontId="0" fillId="10" borderId="29" xfId="0" applyFill="1" applyBorder="1"/>
    <xf numFmtId="0" fontId="0" fillId="10" borderId="9" xfId="0" applyFill="1" applyBorder="1"/>
    <xf numFmtId="0" fontId="0" fillId="7" borderId="6" xfId="0" applyFill="1" applyBorder="1" applyAlignment="1">
      <alignment horizontal="center" vertical="center"/>
    </xf>
    <xf numFmtId="0" fontId="0" fillId="7" borderId="7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31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8" borderId="2" xfId="0" applyFill="1" applyBorder="1" applyAlignment="1">
      <alignment horizontal="center" vertical="center"/>
    </xf>
    <xf numFmtId="0" fontId="0" fillId="8" borderId="3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/>
    </xf>
    <xf numFmtId="0" fontId="0" fillId="9" borderId="3" xfId="0" applyFill="1" applyBorder="1" applyAlignment="1">
      <alignment horizontal="center" vertical="center"/>
    </xf>
    <xf numFmtId="0" fontId="0" fillId="10" borderId="12" xfId="0" applyFill="1" applyBorder="1" applyAlignment="1">
      <alignment horizontal="center" vertical="center"/>
    </xf>
    <xf numFmtId="0" fontId="0" fillId="10" borderId="13" xfId="0" applyFill="1" applyBorder="1" applyAlignment="1">
      <alignment horizontal="center" vertical="center"/>
    </xf>
    <xf numFmtId="0" fontId="0" fillId="10" borderId="14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0" fontId="0" fillId="6" borderId="11" xfId="0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0" fillId="5" borderId="11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7" borderId="3" xfId="0" applyFill="1" applyBorder="1" applyAlignment="1">
      <alignment horizontal="center" vertical="center"/>
    </xf>
    <xf numFmtId="0" fontId="0" fillId="7" borderId="4" xfId="0" applyFill="1" applyBorder="1" applyAlignment="1">
      <alignment horizontal="center"/>
    </xf>
    <xf numFmtId="0" fontId="0" fillId="7" borderId="5" xfId="0" applyFill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</cellXfs>
  <cellStyles count="1">
    <cellStyle name="Normal" xfId="0" builtinId="0"/>
  </cellStyles>
  <dxfs count="2">
    <dxf>
      <fill>
        <patternFill>
          <bgColor rgb="FF00B05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CC"/>
      <color rgb="FFCCFFCC"/>
      <color rgb="FFFFFF99"/>
      <color rgb="FF66FF99"/>
      <color rgb="FFFF7C80"/>
      <color rgb="FF6699FF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19051</xdr:rowOff>
    </xdr:from>
    <xdr:to>
      <xdr:col>1</xdr:col>
      <xdr:colOff>2333625</xdr:colOff>
      <xdr:row>3</xdr:row>
      <xdr:rowOff>188079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1"/>
          <a:ext cx="2952750" cy="7595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tabSelected="1" workbookViewId="0">
      <selection activeCell="G6" sqref="G6"/>
    </sheetView>
  </sheetViews>
  <sheetFormatPr baseColWidth="10" defaultRowHeight="15" x14ac:dyDescent="0.25"/>
  <cols>
    <col min="1" max="1" width="9.28515625" bestFit="1" customWidth="1"/>
    <col min="2" max="2" width="35.28515625" bestFit="1" customWidth="1"/>
    <col min="3" max="12" width="7.7109375" customWidth="1"/>
    <col min="13" max="13" width="9.42578125" bestFit="1" customWidth="1"/>
    <col min="14" max="14" width="18.85546875" bestFit="1" customWidth="1"/>
    <col min="15" max="15" width="16.85546875" bestFit="1" customWidth="1"/>
    <col min="16" max="16" width="17.7109375" bestFit="1" customWidth="1"/>
  </cols>
  <sheetData>
    <row r="1" spans="1:16" x14ac:dyDescent="0.25">
      <c r="F1" s="86" t="s">
        <v>29</v>
      </c>
      <c r="G1" s="86"/>
      <c r="H1" s="86"/>
      <c r="I1" s="86"/>
      <c r="J1" s="86"/>
      <c r="K1" s="86"/>
      <c r="L1" s="86"/>
      <c r="M1" s="86"/>
    </row>
    <row r="2" spans="1:16" ht="15.75" thickBot="1" x14ac:dyDescent="0.3">
      <c r="F2" s="86"/>
      <c r="G2" s="86"/>
      <c r="H2" s="86"/>
      <c r="I2" s="86"/>
      <c r="J2" s="86"/>
      <c r="K2" s="86"/>
      <c r="L2" s="86"/>
      <c r="M2" s="86"/>
    </row>
    <row r="3" spans="1:16" ht="15.75" thickBot="1" x14ac:dyDescent="0.3">
      <c r="C3" s="84" t="s">
        <v>16</v>
      </c>
      <c r="D3" s="85"/>
      <c r="E3" s="84" t="s">
        <v>17</v>
      </c>
      <c r="F3" s="85"/>
      <c r="G3" s="84" t="s">
        <v>18</v>
      </c>
      <c r="H3" s="85"/>
      <c r="I3" s="84" t="s">
        <v>19</v>
      </c>
      <c r="J3" s="85"/>
      <c r="K3" s="84" t="s">
        <v>20</v>
      </c>
      <c r="L3" s="85"/>
      <c r="M3" s="82" t="s">
        <v>22</v>
      </c>
      <c r="N3" s="82" t="s">
        <v>21</v>
      </c>
      <c r="O3" s="82" t="s">
        <v>23</v>
      </c>
    </row>
    <row r="4" spans="1:16" ht="15.75" thickBot="1" x14ac:dyDescent="0.3">
      <c r="C4" s="55" t="s">
        <v>24</v>
      </c>
      <c r="D4" s="56" t="s">
        <v>25</v>
      </c>
      <c r="E4" s="55" t="s">
        <v>24</v>
      </c>
      <c r="F4" s="56" t="s">
        <v>25</v>
      </c>
      <c r="G4" s="55" t="s">
        <v>24</v>
      </c>
      <c r="H4" s="56" t="s">
        <v>25</v>
      </c>
      <c r="I4" s="55" t="s">
        <v>24</v>
      </c>
      <c r="J4" s="56" t="s">
        <v>25</v>
      </c>
      <c r="K4" s="55" t="s">
        <v>24</v>
      </c>
      <c r="L4" s="56" t="s">
        <v>25</v>
      </c>
      <c r="M4" s="83"/>
      <c r="N4" s="83"/>
      <c r="O4" s="83"/>
    </row>
    <row r="5" spans="1:16" x14ac:dyDescent="0.25">
      <c r="A5" s="87" t="s">
        <v>12</v>
      </c>
      <c r="B5" s="19" t="s">
        <v>0</v>
      </c>
      <c r="C5" s="30"/>
      <c r="D5" s="31">
        <f>IF(C5=0,0,2)</f>
        <v>0</v>
      </c>
      <c r="E5" s="30"/>
      <c r="F5" s="31">
        <f>IF(E5=0,0,3)</f>
        <v>0</v>
      </c>
      <c r="G5" s="30"/>
      <c r="H5" s="31">
        <f>IF(G5=0,0,3)</f>
        <v>0</v>
      </c>
      <c r="I5" s="30"/>
      <c r="J5" s="31">
        <f>IF(I5=0,0,4)</f>
        <v>0</v>
      </c>
      <c r="K5" s="6"/>
      <c r="L5" s="11"/>
      <c r="M5" s="3">
        <f>IF(D5+F5+H5+J5=0,0,(C5*D5+E5*F5+G5*H5+I5*J5)/(D5+F5+H5+J5))</f>
        <v>0</v>
      </c>
      <c r="N5" s="3">
        <v>2</v>
      </c>
      <c r="O5" s="63">
        <f>(M5*N5+M6*N6+M7*N7)/(N5+N6+N7)</f>
        <v>0</v>
      </c>
      <c r="P5" s="62" t="str">
        <f>IF($O$5&gt;=10,"Module validé","Module non validé")</f>
        <v>Module non validé</v>
      </c>
    </row>
    <row r="6" spans="1:16" x14ac:dyDescent="0.25">
      <c r="A6" s="88"/>
      <c r="B6" s="20" t="s">
        <v>1</v>
      </c>
      <c r="C6" s="32"/>
      <c r="D6" s="33">
        <f>IF(C6=0,0,1)</f>
        <v>0</v>
      </c>
      <c r="E6" s="7"/>
      <c r="F6" s="12"/>
      <c r="G6" s="7"/>
      <c r="H6" s="12"/>
      <c r="I6" s="7"/>
      <c r="J6" s="12"/>
      <c r="K6" s="7"/>
      <c r="L6" s="12"/>
      <c r="M6" s="4">
        <f>(C6)</f>
        <v>0</v>
      </c>
      <c r="N6" s="4">
        <v>1</v>
      </c>
      <c r="O6" s="64"/>
      <c r="P6" s="62"/>
    </row>
    <row r="7" spans="1:16" ht="15.75" thickBot="1" x14ac:dyDescent="0.3">
      <c r="A7" s="89"/>
      <c r="B7" s="21" t="s">
        <v>2</v>
      </c>
      <c r="C7" s="34"/>
      <c r="D7" s="35">
        <f>IF(C7=0,0,2)</f>
        <v>0</v>
      </c>
      <c r="E7" s="34"/>
      <c r="F7" s="35">
        <f>IF(E7=0,0,3)</f>
        <v>0</v>
      </c>
      <c r="G7" s="8"/>
      <c r="H7" s="13"/>
      <c r="I7" s="8"/>
      <c r="J7" s="13"/>
      <c r="K7" s="8"/>
      <c r="L7" s="13"/>
      <c r="M7" s="5">
        <f>IF(D7+F7=0,0,(C7*D7+E7*F7)/(D7+F7))</f>
        <v>0</v>
      </c>
      <c r="N7" s="5">
        <v>1</v>
      </c>
      <c r="O7" s="65"/>
      <c r="P7" s="62"/>
    </row>
    <row r="8" spans="1:16" ht="15.75" thickBot="1" x14ac:dyDescent="0.3">
      <c r="B8" s="18"/>
    </row>
    <row r="9" spans="1:16" x14ac:dyDescent="0.25">
      <c r="A9" s="90" t="s">
        <v>13</v>
      </c>
      <c r="B9" s="22" t="s">
        <v>3</v>
      </c>
      <c r="C9" s="36"/>
      <c r="D9" s="37">
        <f>IF(C9=0,0,2)</f>
        <v>0</v>
      </c>
      <c r="E9" s="36"/>
      <c r="F9" s="37">
        <f>IF(E9=0,0,3)</f>
        <v>0</v>
      </c>
      <c r="G9" s="36"/>
      <c r="H9" s="37">
        <f>IF(G9=0,0,2)</f>
        <v>0</v>
      </c>
      <c r="I9" s="6"/>
      <c r="J9" s="11"/>
      <c r="K9" s="6"/>
      <c r="L9" s="11"/>
      <c r="M9" s="3">
        <f>IF(D9+F9+H9=0,0,(C9*D9+E9*F9+G9*H9)/(D9+F9+H9))</f>
        <v>0</v>
      </c>
      <c r="N9" s="14">
        <v>1</v>
      </c>
      <c r="O9" s="66">
        <f>(M9+M10)/2</f>
        <v>0</v>
      </c>
      <c r="P9" s="62" t="str">
        <f>IF($O$9&gt;=10,"Module validé","Module non validé")</f>
        <v>Module non validé</v>
      </c>
    </row>
    <row r="10" spans="1:16" ht="15.75" thickBot="1" x14ac:dyDescent="0.3">
      <c r="A10" s="91"/>
      <c r="B10" s="23" t="s">
        <v>4</v>
      </c>
      <c r="C10" s="38"/>
      <c r="D10" s="39">
        <f>IF(C10=0,0,2)</f>
        <v>0</v>
      </c>
      <c r="E10" s="38"/>
      <c r="F10" s="39">
        <f>IF(E10=0,0,3)</f>
        <v>0</v>
      </c>
      <c r="G10" s="38"/>
      <c r="H10" s="39">
        <f>IF(G10=0,0,2)</f>
        <v>0</v>
      </c>
      <c r="I10" s="8"/>
      <c r="J10" s="13"/>
      <c r="K10" s="8"/>
      <c r="L10" s="13"/>
      <c r="M10" s="5">
        <f>IF(D10+F10+H10=0,0,(C10*D10+E10*F10+G10*H10)/(D10+F10+H10))</f>
        <v>0</v>
      </c>
      <c r="N10" s="15">
        <v>1</v>
      </c>
      <c r="O10" s="67"/>
      <c r="P10" s="62"/>
    </row>
    <row r="11" spans="1:16" ht="15.75" thickBot="1" x14ac:dyDescent="0.3">
      <c r="B11" s="18"/>
    </row>
    <row r="12" spans="1:16" x14ac:dyDescent="0.25">
      <c r="A12" s="79" t="s">
        <v>14</v>
      </c>
      <c r="B12" s="24" t="s">
        <v>7</v>
      </c>
      <c r="C12" s="40"/>
      <c r="D12" s="41">
        <f>IF(C12=0,0,3)</f>
        <v>0</v>
      </c>
      <c r="E12" s="6"/>
      <c r="F12" s="11"/>
      <c r="G12" s="45"/>
      <c r="H12" s="41">
        <f>IF(G12=0,0,2)</f>
        <v>0</v>
      </c>
      <c r="I12" s="6"/>
      <c r="J12" s="11"/>
      <c r="K12" s="9"/>
      <c r="L12" s="16"/>
      <c r="M12" s="3">
        <f>IF(D12+H12=0,0,(C12*D12+G12*H12)/(D12+H12))</f>
        <v>0</v>
      </c>
      <c r="N12" s="3">
        <v>1</v>
      </c>
      <c r="O12" s="68">
        <f>(M12+M13+M14+M15*N15)/(N12+N13+N14+N15)</f>
        <v>0</v>
      </c>
      <c r="P12" s="62" t="str">
        <f>IF($O$12&gt;=10,"Module validé","Module non validé")</f>
        <v>Module non validé</v>
      </c>
    </row>
    <row r="13" spans="1:16" x14ac:dyDescent="0.25">
      <c r="A13" s="80"/>
      <c r="B13" s="25" t="s">
        <v>8</v>
      </c>
      <c r="C13" s="42"/>
      <c r="D13" s="43">
        <f>IF(C13=0,0,3)</f>
        <v>0</v>
      </c>
      <c r="E13" s="7"/>
      <c r="F13" s="12"/>
      <c r="G13" s="2"/>
      <c r="H13" s="1"/>
      <c r="I13" s="42"/>
      <c r="J13" s="44">
        <f>IF(I13=0,0,2)</f>
        <v>0</v>
      </c>
      <c r="K13" s="2"/>
      <c r="L13" s="1"/>
      <c r="M13" s="4">
        <f>IF(D13+J13=0,0,(C13*D13+I13*J13)/(D13+J13))</f>
        <v>0</v>
      </c>
      <c r="N13" s="4">
        <v>1</v>
      </c>
      <c r="O13" s="69"/>
      <c r="P13" s="62"/>
    </row>
    <row r="14" spans="1:16" x14ac:dyDescent="0.25">
      <c r="A14" s="80"/>
      <c r="B14" s="25" t="s">
        <v>5</v>
      </c>
      <c r="C14" s="42"/>
      <c r="D14" s="43">
        <f>IF(C14=0,0,1)</f>
        <v>0</v>
      </c>
      <c r="E14" s="42"/>
      <c r="F14" s="44">
        <f>IF(E14=0,0,1)</f>
        <v>0</v>
      </c>
      <c r="G14" s="2"/>
      <c r="H14" s="1"/>
      <c r="I14" s="7"/>
      <c r="J14" s="12"/>
      <c r="K14" s="2"/>
      <c r="L14" s="1"/>
      <c r="M14" s="4">
        <f>(C14+E14)/2</f>
        <v>0</v>
      </c>
      <c r="N14" s="4">
        <v>1</v>
      </c>
      <c r="O14" s="69"/>
      <c r="P14" s="62"/>
    </row>
    <row r="15" spans="1:16" ht="15.75" thickBot="1" x14ac:dyDescent="0.3">
      <c r="A15" s="81"/>
      <c r="B15" s="26" t="s">
        <v>6</v>
      </c>
      <c r="C15" s="8"/>
      <c r="D15" s="17"/>
      <c r="E15" s="8"/>
      <c r="F15" s="13"/>
      <c r="G15" s="46"/>
      <c r="H15" s="47">
        <f>IF(G15=0,0,1)</f>
        <v>0</v>
      </c>
      <c r="I15" s="8"/>
      <c r="J15" s="13"/>
      <c r="K15" s="10"/>
      <c r="L15" s="17"/>
      <c r="M15" s="5">
        <f>(G15)</f>
        <v>0</v>
      </c>
      <c r="N15" s="5">
        <v>0.5</v>
      </c>
      <c r="O15" s="70"/>
      <c r="P15" s="62"/>
    </row>
    <row r="16" spans="1:16" ht="15.75" thickBot="1" x14ac:dyDescent="0.3">
      <c r="B16" s="18"/>
    </row>
    <row r="17" spans="1:16" x14ac:dyDescent="0.25">
      <c r="A17" s="74" t="s">
        <v>15</v>
      </c>
      <c r="B17" s="27" t="s">
        <v>9</v>
      </c>
      <c r="C17" s="6"/>
      <c r="D17" s="16"/>
      <c r="E17" s="6"/>
      <c r="F17" s="11"/>
      <c r="G17" s="9"/>
      <c r="H17" s="16"/>
      <c r="I17" s="6"/>
      <c r="J17" s="11"/>
      <c r="K17" s="52"/>
      <c r="L17" s="53">
        <f>IF(K17=0,0,1)</f>
        <v>0</v>
      </c>
      <c r="M17" s="3">
        <f>K17</f>
        <v>0</v>
      </c>
      <c r="N17" s="3">
        <v>0.5</v>
      </c>
      <c r="O17" s="71">
        <f>(M17*N17+M18*N18+M19*N19+M20*N20)/(N17+N18+N19+N20)</f>
        <v>0</v>
      </c>
      <c r="P17" s="62" t="str">
        <f>IF($O$5&gt;=17,"Module validé","Module non validé")</f>
        <v>Module non validé</v>
      </c>
    </row>
    <row r="18" spans="1:16" x14ac:dyDescent="0.25">
      <c r="A18" s="75"/>
      <c r="B18" s="28" t="s">
        <v>10</v>
      </c>
      <c r="C18" s="48"/>
      <c r="D18" s="49">
        <f>IF(C18=0,0,1)</f>
        <v>0</v>
      </c>
      <c r="E18" s="7"/>
      <c r="F18" s="12"/>
      <c r="G18" s="2"/>
      <c r="H18" s="1"/>
      <c r="I18" s="7"/>
      <c r="J18" s="12"/>
      <c r="K18" s="2"/>
      <c r="L18" s="1"/>
      <c r="M18" s="4">
        <f>C18</f>
        <v>0</v>
      </c>
      <c r="N18" s="4">
        <v>0.5</v>
      </c>
      <c r="O18" s="72"/>
      <c r="P18" s="62"/>
    </row>
    <row r="19" spans="1:16" x14ac:dyDescent="0.25">
      <c r="A19" s="75"/>
      <c r="B19" s="28" t="s">
        <v>11</v>
      </c>
      <c r="C19" s="7"/>
      <c r="D19" s="1"/>
      <c r="E19" s="7"/>
      <c r="F19" s="12"/>
      <c r="G19" s="2"/>
      <c r="H19" s="1"/>
      <c r="I19" s="7"/>
      <c r="J19" s="12"/>
      <c r="K19" s="54"/>
      <c r="L19" s="49">
        <f>IF(K19=0,0,1)</f>
        <v>0</v>
      </c>
      <c r="M19" s="4">
        <f>K19</f>
        <v>0</v>
      </c>
      <c r="N19" s="4">
        <v>1</v>
      </c>
      <c r="O19" s="72"/>
      <c r="P19" s="62"/>
    </row>
    <row r="20" spans="1:16" ht="15.75" thickBot="1" x14ac:dyDescent="0.3">
      <c r="A20" s="76"/>
      <c r="B20" s="29" t="s">
        <v>27</v>
      </c>
      <c r="C20" s="50"/>
      <c r="D20" s="51">
        <f>IF(C20=0,0,1)</f>
        <v>0</v>
      </c>
      <c r="E20" s="8"/>
      <c r="F20" s="13"/>
      <c r="G20" s="10"/>
      <c r="H20" s="17"/>
      <c r="I20" s="8"/>
      <c r="J20" s="13"/>
      <c r="K20" s="10"/>
      <c r="L20" s="17"/>
      <c r="M20" s="5">
        <f>C20</f>
        <v>0</v>
      </c>
      <c r="N20" s="5">
        <v>0.5</v>
      </c>
      <c r="O20" s="73"/>
      <c r="P20" s="62"/>
    </row>
    <row r="21" spans="1:16" x14ac:dyDescent="0.25">
      <c r="A21" s="61" t="s">
        <v>28</v>
      </c>
      <c r="B21" s="61"/>
      <c r="C21" s="61"/>
    </row>
    <row r="22" spans="1:16" ht="15.75" thickBot="1" x14ac:dyDescent="0.3"/>
    <row r="23" spans="1:16" x14ac:dyDescent="0.25">
      <c r="G23" s="57" t="s">
        <v>26</v>
      </c>
      <c r="H23" s="77"/>
      <c r="I23" s="58"/>
      <c r="J23" s="57">
        <f>(O5+O9+O12+O17)/4</f>
        <v>0</v>
      </c>
      <c r="K23" s="58"/>
      <c r="M23" s="57" t="str">
        <f>IF(J23&gt;=12,"Semestre validé","Semestre non validé")</f>
        <v>Semestre non validé</v>
      </c>
      <c r="N23" s="58"/>
    </row>
    <row r="24" spans="1:16" ht="15.75" thickBot="1" x14ac:dyDescent="0.3">
      <c r="G24" s="59"/>
      <c r="H24" s="78"/>
      <c r="I24" s="60"/>
      <c r="J24" s="59"/>
      <c r="K24" s="60"/>
      <c r="M24" s="59"/>
      <c r="N24" s="60"/>
    </row>
  </sheetData>
  <mergeCells count="25">
    <mergeCell ref="F1:M2"/>
    <mergeCell ref="N3:N4"/>
    <mergeCell ref="O3:O4"/>
    <mergeCell ref="A5:A7"/>
    <mergeCell ref="A9:A10"/>
    <mergeCell ref="M3:M4"/>
    <mergeCell ref="G3:H3"/>
    <mergeCell ref="I3:J3"/>
    <mergeCell ref="K3:L3"/>
    <mergeCell ref="C3:D3"/>
    <mergeCell ref="E3:F3"/>
    <mergeCell ref="M23:N24"/>
    <mergeCell ref="A21:C21"/>
    <mergeCell ref="P5:P7"/>
    <mergeCell ref="P9:P10"/>
    <mergeCell ref="P12:P15"/>
    <mergeCell ref="P17:P20"/>
    <mergeCell ref="O5:O7"/>
    <mergeCell ref="O9:O10"/>
    <mergeCell ref="O12:O15"/>
    <mergeCell ref="O17:O20"/>
    <mergeCell ref="A17:A20"/>
    <mergeCell ref="G23:I24"/>
    <mergeCell ref="J23:K24"/>
    <mergeCell ref="A12:A15"/>
  </mergeCells>
  <conditionalFormatting sqref="J23">
    <cfRule type="expression" dxfId="1" priority="3">
      <formula>IF($J$23&lt;12,TRUE,FALSE)</formula>
    </cfRule>
    <cfRule type="expression" dxfId="0" priority="5">
      <formula>IF($J$23&gt;=12,TRUE,FALSE)</formula>
    </cfRule>
  </conditionalFormatting>
  <conditionalFormatting sqref="P5:P7">
    <cfRule type="iconSet" priority="1">
      <iconSet iconSet="3Symbols">
        <cfvo type="percent" val="0"/>
        <cfvo type="percent" val="33"/>
        <cfvo type="percent" val="67"/>
      </iconSet>
    </cfRule>
  </conditionalFormatting>
  <pageMargins left="0.7" right="0.7" top="0.75" bottom="0.75" header="0.3" footer="0.3"/>
  <pageSetup paperSize="9" orientation="portrait" horizontalDpi="0" verticalDpi="0" r:id="rId1"/>
  <ignoredErrors>
    <ignoredError sqref="D6 M18:M19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Félix</dc:creator>
  <cp:lastModifiedBy>Félix</cp:lastModifiedBy>
  <dcterms:created xsi:type="dcterms:W3CDTF">2015-10-08T14:41:07Z</dcterms:created>
  <dcterms:modified xsi:type="dcterms:W3CDTF">2015-11-30T17:49:48Z</dcterms:modified>
</cp:coreProperties>
</file>